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D:\Symetrix\Composer\"/>
    </mc:Choice>
  </mc:AlternateContent>
  <bookViews>
    <workbookView xWindow="0" yWindow="0" windowWidth="20289" windowHeight="11349" xr2:uid="{00000000-000D-0000-FFFF-FFFF00000000}"/>
  </bookViews>
  <sheets>
    <sheet name="Symetrix_dBCalculator" sheetId="1" r:id="rId1"/>
    <sheet name="RadioButton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21" i="1" l="1"/>
  <c r="D20" i="1"/>
  <c r="E20" i="1" s="1"/>
  <c r="D25" i="1"/>
  <c r="E25" i="1" s="1"/>
  <c r="E24" i="1"/>
  <c r="D24" i="1"/>
  <c r="D23" i="1"/>
  <c r="E23" i="1" s="1"/>
  <c r="D22" i="1"/>
  <c r="E22" i="1" s="1"/>
  <c r="E21" i="1"/>
  <c r="Q30" i="2" l="1"/>
  <c r="Q31" i="2" s="1"/>
  <c r="P30" i="2"/>
  <c r="P31" i="2" s="1"/>
  <c r="O30" i="2"/>
  <c r="O31" i="2" s="1"/>
  <c r="N30" i="2"/>
  <c r="N31" i="2" s="1"/>
  <c r="M30" i="2"/>
  <c r="M31" i="2" s="1"/>
  <c r="L30" i="2"/>
  <c r="L31" i="2" s="1"/>
  <c r="K30" i="2"/>
  <c r="K31" i="2" s="1"/>
  <c r="J30" i="2"/>
  <c r="J31" i="2" s="1"/>
  <c r="I30" i="2"/>
  <c r="I31" i="2" s="1"/>
  <c r="H30" i="2"/>
  <c r="H31" i="2" s="1"/>
  <c r="G30" i="2"/>
  <c r="G31" i="2" s="1"/>
  <c r="F30" i="2"/>
  <c r="F31" i="2" s="1"/>
  <c r="E30" i="2"/>
  <c r="E31" i="2" s="1"/>
  <c r="D30" i="2"/>
  <c r="D31" i="2" s="1"/>
  <c r="C30" i="2"/>
  <c r="C31" i="2" s="1"/>
  <c r="B30" i="2"/>
  <c r="B31" i="2" s="1"/>
  <c r="M29" i="2"/>
  <c r="I29" i="2"/>
  <c r="E29" i="2"/>
  <c r="P28" i="2"/>
  <c r="P29" i="2" s="1"/>
  <c r="O28" i="2"/>
  <c r="O29" i="2" s="1"/>
  <c r="N28" i="2"/>
  <c r="N29" i="2" s="1"/>
  <c r="M28" i="2"/>
  <c r="L28" i="2"/>
  <c r="L29" i="2" s="1"/>
  <c r="K28" i="2"/>
  <c r="K29" i="2" s="1"/>
  <c r="J28" i="2"/>
  <c r="J29" i="2" s="1"/>
  <c r="I28" i="2"/>
  <c r="H28" i="2"/>
  <c r="H29" i="2" s="1"/>
  <c r="G28" i="2"/>
  <c r="G29" i="2" s="1"/>
  <c r="F28" i="2"/>
  <c r="F29" i="2" s="1"/>
  <c r="E28" i="2"/>
  <c r="D28" i="2"/>
  <c r="D29" i="2" s="1"/>
  <c r="C28" i="2"/>
  <c r="C29" i="2" s="1"/>
  <c r="B28" i="2"/>
  <c r="B29" i="2" s="1"/>
  <c r="N27" i="2"/>
  <c r="J27" i="2"/>
  <c r="F27" i="2"/>
  <c r="B27" i="2"/>
  <c r="O26" i="2"/>
  <c r="O27" i="2" s="1"/>
  <c r="N26" i="2"/>
  <c r="M26" i="2"/>
  <c r="M27" i="2" s="1"/>
  <c r="L26" i="2"/>
  <c r="L27" i="2" s="1"/>
  <c r="K26" i="2"/>
  <c r="K27" i="2" s="1"/>
  <c r="J26" i="2"/>
  <c r="I26" i="2"/>
  <c r="I27" i="2" s="1"/>
  <c r="H26" i="2"/>
  <c r="H27" i="2" s="1"/>
  <c r="G26" i="2"/>
  <c r="G27" i="2" s="1"/>
  <c r="F26" i="2"/>
  <c r="E26" i="2"/>
  <c r="E27" i="2" s="1"/>
  <c r="D26" i="2"/>
  <c r="D27" i="2" s="1"/>
  <c r="C26" i="2"/>
  <c r="C27" i="2" s="1"/>
  <c r="B26" i="2"/>
  <c r="M25" i="2"/>
  <c r="K25" i="2"/>
  <c r="I25" i="2"/>
  <c r="G25" i="2"/>
  <c r="E25" i="2"/>
  <c r="C25" i="2"/>
  <c r="N24" i="2"/>
  <c r="N25" i="2" s="1"/>
  <c r="M24" i="2"/>
  <c r="L24" i="2"/>
  <c r="L25" i="2" s="1"/>
  <c r="K24" i="2"/>
  <c r="J24" i="2"/>
  <c r="J25" i="2" s="1"/>
  <c r="I24" i="2"/>
  <c r="H24" i="2"/>
  <c r="H25" i="2" s="1"/>
  <c r="G24" i="2"/>
  <c r="F24" i="2"/>
  <c r="F25" i="2" s="1"/>
  <c r="E24" i="2"/>
  <c r="D24" i="2"/>
  <c r="D25" i="2" s="1"/>
  <c r="C24" i="2"/>
  <c r="B24" i="2"/>
  <c r="B25" i="2" s="1"/>
  <c r="M22" i="2"/>
  <c r="M23" i="2" s="1"/>
  <c r="L22" i="2"/>
  <c r="L23" i="2" s="1"/>
  <c r="K22" i="2"/>
  <c r="K23" i="2" s="1"/>
  <c r="J22" i="2"/>
  <c r="J23" i="2" s="1"/>
  <c r="I22" i="2"/>
  <c r="I23" i="2" s="1"/>
  <c r="H22" i="2"/>
  <c r="H23" i="2" s="1"/>
  <c r="G22" i="2"/>
  <c r="G23" i="2" s="1"/>
  <c r="F22" i="2"/>
  <c r="F23" i="2" s="1"/>
  <c r="E22" i="2"/>
  <c r="E23" i="2" s="1"/>
  <c r="D22" i="2"/>
  <c r="D23" i="2" s="1"/>
  <c r="C22" i="2"/>
  <c r="C23" i="2" s="1"/>
  <c r="B22" i="2"/>
  <c r="B23" i="2" s="1"/>
  <c r="K21" i="2"/>
  <c r="I21" i="2"/>
  <c r="G21" i="2"/>
  <c r="E21" i="2"/>
  <c r="C21" i="2"/>
  <c r="L20" i="2"/>
  <c r="L21" i="2" s="1"/>
  <c r="K20" i="2"/>
  <c r="J20" i="2"/>
  <c r="J21" i="2" s="1"/>
  <c r="I20" i="2"/>
  <c r="H20" i="2"/>
  <c r="H21" i="2" s="1"/>
  <c r="G20" i="2"/>
  <c r="F20" i="2"/>
  <c r="F21" i="2" s="1"/>
  <c r="E20" i="2"/>
  <c r="D20" i="2"/>
  <c r="D21" i="2" s="1"/>
  <c r="C20" i="2"/>
  <c r="B20" i="2"/>
  <c r="B21" i="2" s="1"/>
  <c r="J19" i="2"/>
  <c r="F19" i="2"/>
  <c r="B19" i="2"/>
  <c r="K18" i="2"/>
  <c r="K19" i="2" s="1"/>
  <c r="J18" i="2"/>
  <c r="I18" i="2"/>
  <c r="I19" i="2" s="1"/>
  <c r="H18" i="2"/>
  <c r="H19" i="2" s="1"/>
  <c r="G18" i="2"/>
  <c r="G19" i="2" s="1"/>
  <c r="F18" i="2"/>
  <c r="E18" i="2"/>
  <c r="E19" i="2" s="1"/>
  <c r="D18" i="2"/>
  <c r="D19" i="2" s="1"/>
  <c r="C18" i="2"/>
  <c r="C19" i="2" s="1"/>
  <c r="B18" i="2"/>
  <c r="I17" i="2"/>
  <c r="G17" i="2"/>
  <c r="E17" i="2"/>
  <c r="C17" i="2"/>
  <c r="J16" i="2"/>
  <c r="J17" i="2" s="1"/>
  <c r="I16" i="2"/>
  <c r="H16" i="2"/>
  <c r="H17" i="2" s="1"/>
  <c r="G16" i="2"/>
  <c r="F16" i="2"/>
  <c r="F17" i="2" s="1"/>
  <c r="E16" i="2"/>
  <c r="D16" i="2"/>
  <c r="D17" i="2" s="1"/>
  <c r="C16" i="2"/>
  <c r="B16" i="2"/>
  <c r="B17" i="2" s="1"/>
  <c r="I14" i="2"/>
  <c r="I15" i="2" s="1"/>
  <c r="H14" i="2"/>
  <c r="H15" i="2" s="1"/>
  <c r="G14" i="2"/>
  <c r="G15" i="2" s="1"/>
  <c r="F14" i="2"/>
  <c r="F15" i="2" s="1"/>
  <c r="E14" i="2"/>
  <c r="E15" i="2" s="1"/>
  <c r="D14" i="2"/>
  <c r="D15" i="2" s="1"/>
  <c r="C14" i="2"/>
  <c r="C15" i="2" s="1"/>
  <c r="B14" i="2"/>
  <c r="B15" i="2" s="1"/>
  <c r="G13" i="2"/>
  <c r="E13" i="2"/>
  <c r="C13" i="2"/>
  <c r="H12" i="2"/>
  <c r="H13" i="2" s="1"/>
  <c r="G12" i="2"/>
  <c r="F12" i="2"/>
  <c r="F13" i="2" s="1"/>
  <c r="E12" i="2"/>
  <c r="D12" i="2"/>
  <c r="D13" i="2" s="1"/>
  <c r="C12" i="2"/>
  <c r="B12" i="2"/>
  <c r="B13" i="2" s="1"/>
  <c r="F11" i="2"/>
  <c r="E11" i="2"/>
  <c r="B11" i="2"/>
  <c r="G10" i="2"/>
  <c r="G11" i="2" s="1"/>
  <c r="F10" i="2"/>
  <c r="E10" i="2"/>
  <c r="D10" i="2"/>
  <c r="D11" i="2" s="1"/>
  <c r="C10" i="2"/>
  <c r="C11" i="2" s="1"/>
  <c r="B10" i="2"/>
  <c r="E9" i="2"/>
  <c r="C9" i="2"/>
  <c r="F8" i="2"/>
  <c r="F9" i="2" s="1"/>
  <c r="E8" i="2"/>
  <c r="D8" i="2"/>
  <c r="D9" i="2" s="1"/>
  <c r="C8" i="2"/>
  <c r="B8" i="2"/>
  <c r="B9" i="2" s="1"/>
  <c r="E6" i="2"/>
  <c r="E7" i="2" s="1"/>
  <c r="D6" i="2"/>
  <c r="D7" i="2" s="1"/>
  <c r="C6" i="2"/>
  <c r="C7" i="2" s="1"/>
  <c r="B6" i="2"/>
  <c r="B7" i="2" s="1"/>
  <c r="C5" i="2"/>
  <c r="D4" i="2"/>
  <c r="D5" i="2" s="1"/>
  <c r="C4" i="2"/>
  <c r="B4" i="2"/>
  <c r="B5" i="2" s="1"/>
  <c r="B3" i="2"/>
  <c r="C2" i="2"/>
  <c r="C3" i="2" s="1"/>
  <c r="B2" i="2"/>
  <c r="D15" i="1" l="1"/>
  <c r="D14" i="1"/>
  <c r="E14" i="1" s="1"/>
  <c r="D12" i="1"/>
  <c r="D11" i="1"/>
  <c r="E11" i="1" s="1"/>
  <c r="D16" i="1"/>
  <c r="E16" i="1" s="1"/>
  <c r="E15" i="1"/>
  <c r="D13" i="1"/>
  <c r="E13" i="1" s="1"/>
  <c r="E12" i="1"/>
  <c r="D8" i="1"/>
  <c r="E8" i="1" s="1"/>
  <c r="D6" i="1"/>
  <c r="E6" i="1" s="1"/>
  <c r="D5" i="1"/>
  <c r="E5" i="1" s="1"/>
  <c r="D7" i="1"/>
  <c r="E4" i="1"/>
  <c r="E7" i="1"/>
  <c r="D3" i="1" l="1"/>
  <c r="E3" i="1" s="1"/>
  <c r="D30" i="1" l="1"/>
  <c r="D28" i="1"/>
</calcChain>
</file>

<file path=xl/sharedStrings.xml><?xml version="1.0" encoding="utf-8"?>
<sst xmlns="http://schemas.openxmlformats.org/spreadsheetml/2006/main" count="38" uniqueCount="33">
  <si>
    <t>結果</t>
    <rPh sb="0" eb="2">
      <t>ケッカ</t>
    </rPh>
    <phoneticPr fontId="1"/>
  </si>
  <si>
    <t>入力フォーム</t>
    <rPh sb="0" eb="2">
      <t>ニュウリョク</t>
    </rPh>
    <phoneticPr fontId="1"/>
  </si>
  <si>
    <t>絶対値</t>
    <rPh sb="0" eb="3">
      <t>ゼッタイチ</t>
    </rPh>
    <phoneticPr fontId="1"/>
  </si>
  <si>
    <t>相対値</t>
    <rPh sb="0" eb="2">
      <t>ソウタイ</t>
    </rPh>
    <rPh sb="2" eb="3">
      <t>チ</t>
    </rPh>
    <phoneticPr fontId="1"/>
  </si>
  <si>
    <t>DC</t>
    <phoneticPr fontId="1"/>
  </si>
  <si>
    <t>温度</t>
    <rPh sb="0" eb="2">
      <t>オンド</t>
    </rPh>
    <phoneticPr fontId="1"/>
  </si>
  <si>
    <t>Radio</t>
    <phoneticPr fontId="1"/>
  </si>
  <si>
    <r>
      <t xml:space="preserve"> -24dB～+24dB</t>
    </r>
    <r>
      <rPr>
        <b/>
        <sz val="9"/>
        <color theme="1"/>
        <rFont val="游ゴシック"/>
        <family val="3"/>
        <charset val="128"/>
        <scheme val="minor"/>
      </rPr>
      <t>(Input,Trim)</t>
    </r>
    <phoneticPr fontId="1"/>
  </si>
  <si>
    <r>
      <t xml:space="preserve"> -72dB～+12dB</t>
    </r>
    <r>
      <rPr>
        <b/>
        <sz val="8"/>
        <color theme="1"/>
        <rFont val="游ゴシック"/>
        <family val="3"/>
        <charset val="128"/>
        <scheme val="minor"/>
      </rPr>
      <t>(Gain,Output)</t>
    </r>
    <phoneticPr fontId="1"/>
  </si>
  <si>
    <t>下限</t>
    <rPh sb="0" eb="2">
      <t>カゲン</t>
    </rPh>
    <phoneticPr fontId="1"/>
  </si>
  <si>
    <t>～</t>
    <phoneticPr fontId="1"/>
  </si>
  <si>
    <t>上限</t>
    <rPh sb="0" eb="2">
      <t>ジョウゲン</t>
    </rPh>
    <phoneticPr fontId="1"/>
  </si>
  <si>
    <t>www.audiobrains.com</t>
    <phoneticPr fontId="1"/>
  </si>
  <si>
    <t>株式会社オーディオブレインズ</t>
  </si>
  <si>
    <t>〒216-0034</t>
  </si>
  <si>
    <t>神奈川県川崎市宮前区梶ヶ谷3-1</t>
  </si>
  <si>
    <t>電話：044-888-6761</t>
  </si>
  <si>
    <t>お問合せ受付時間は、土日祝日、弊社休業日を除く10:00～18:00です。</t>
  </si>
  <si>
    <t>①</t>
    <phoneticPr fontId="1"/>
  </si>
  <si>
    <t>②</t>
    <phoneticPr fontId="1"/>
  </si>
  <si>
    <t>③</t>
    <phoneticPr fontId="1"/>
  </si>
  <si>
    <t>④</t>
    <phoneticPr fontId="1"/>
  </si>
  <si>
    <t>この計算シートは入力された値をdB値、制御値(0～65535)、％に自動計算します。</t>
  </si>
  <si>
    <t>水色のセルに数値を入力すると、隣のセルに値が表示されます。</t>
  </si>
  <si>
    <t>①は可変幅が-72dB～+12dBのGainやOutputモジュールなどに使用してください。</t>
  </si>
  <si>
    <t>②は可変幅が-24dB～+24dBのInputモジュールやTrimなどに使用してください。</t>
  </si>
  <si>
    <t>③は可変幅の上限と下限を設定し計算することができます。</t>
  </si>
  <si>
    <t>「絶対値」はフェーダーの値を絶対値で指定する場合や、可変幅を指定する時に使用します。</t>
  </si>
  <si>
    <t>「相対値」はARC-K1eでワンクリックの可変幅を指定する時などに使用します。</t>
  </si>
  <si>
    <t>この計算式はSymetrix Composer専用に設計されています。</t>
  </si>
  <si>
    <t>製品の取り扱いなどに関するお問い合わせは株式会社オーディオブレインズまでご連絡ください。</t>
  </si>
  <si>
    <t>④はDiagnosticsモジュールから受け取った電圧や温度の制御値をVと℃に変換します。</t>
  </si>
  <si>
    <t>Sheet2はRadioButtonを制御する時に使用する換算表です。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</si>
</sst>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&quot;V&quot;"/>
    <numFmt numFmtId="177" formatCode="0.000&quot;℃&quot;"/>
    <numFmt numFmtId="178" formatCode="0&quot; Button&quot;"/>
    <numFmt numFmtId="179" formatCode="00000"/>
    <numFmt numFmtId="180" formatCode="0.000%"/>
    <numFmt numFmtId="181" formatCode="0.000&quot;%&quot;"/>
    <numFmt numFmtId="182" formatCode="0.00&quot;dB&quot;"/>
    <numFmt numFmtId="183" formatCode="&quot;+&quot;\ 0.00&quot;dB&quot;;&quot;-&quot;\ 0.00&quot;dB&quot;;0.00&quot;dB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9" fontId="4" fillId="2" borderId="12" xfId="0" applyNumberFormat="1" applyFont="1" applyFill="1" applyBorder="1" applyAlignment="1">
      <alignment horizontal="center" vertical="center"/>
    </xf>
    <xf numFmtId="181" fontId="4" fillId="2" borderId="9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9" fontId="4" fillId="2" borderId="11" xfId="0" applyNumberFormat="1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181" fontId="4" fillId="2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2" borderId="16" xfId="0" applyNumberFormat="1" applyFont="1" applyFill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4" fillId="2" borderId="23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79" fontId="4" fillId="2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181" fontId="4" fillId="2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82" fontId="3" fillId="3" borderId="2" xfId="0" applyNumberFormat="1" applyFont="1" applyFill="1" applyBorder="1" applyAlignment="1">
      <alignment horizontal="center" vertical="center"/>
    </xf>
    <xf numFmtId="181" fontId="3" fillId="3" borderId="25" xfId="0" applyNumberFormat="1" applyFont="1" applyFill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81" fontId="3" fillId="3" borderId="25" xfId="0" applyNumberFormat="1" applyFont="1" applyFill="1" applyBorder="1" applyAlignment="1" applyProtection="1">
      <alignment horizontal="center" vertical="center"/>
    </xf>
    <xf numFmtId="181" fontId="3" fillId="0" borderId="25" xfId="0" applyNumberFormat="1" applyFont="1" applyBorder="1" applyAlignment="1" applyProtection="1">
      <alignment horizontal="center" vertical="center"/>
    </xf>
    <xf numFmtId="182" fontId="3" fillId="3" borderId="2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/>
    </xf>
    <xf numFmtId="182" fontId="3" fillId="0" borderId="17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178" fontId="4" fillId="2" borderId="3" xfId="0" applyNumberFormat="1" applyFont="1" applyFill="1" applyBorder="1" applyAlignment="1">
      <alignment horizontal="center" vertical="center"/>
    </xf>
    <xf numFmtId="179" fontId="6" fillId="2" borderId="21" xfId="0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8" fontId="4" fillId="2" borderId="8" xfId="0" applyNumberFormat="1" applyFont="1" applyFill="1" applyBorder="1" applyAlignment="1">
      <alignment horizontal="center"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8" fontId="4" fillId="0" borderId="3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179" fontId="6" fillId="2" borderId="11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180" fontId="6" fillId="2" borderId="22" xfId="0" applyNumberFormat="1" applyFont="1" applyFill="1" applyBorder="1" applyAlignment="1">
      <alignment horizontal="center" vertical="center"/>
    </xf>
    <xf numFmtId="181" fontId="6" fillId="2" borderId="10" xfId="0" applyNumberFormat="1" applyFont="1" applyFill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0" fontId="6" fillId="2" borderId="15" xfId="0" applyNumberFormat="1" applyFont="1" applyFill="1" applyBorder="1" applyAlignment="1">
      <alignment horizontal="center" vertical="center"/>
    </xf>
    <xf numFmtId="181" fontId="6" fillId="2" borderId="16" xfId="0" applyNumberFormat="1" applyFont="1" applyFill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7" fillId="0" borderId="0" xfId="1">
      <alignment vertical="center"/>
    </xf>
    <xf numFmtId="0" fontId="0" fillId="0" borderId="1" xfId="0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181" fontId="3" fillId="4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Border="1" applyAlignment="1" applyProtection="1">
      <alignment horizontal="center" vertical="center"/>
    </xf>
    <xf numFmtId="181" fontId="2" fillId="0" borderId="4" xfId="0" applyNumberFormat="1" applyFont="1" applyFill="1" applyBorder="1" applyAlignment="1" applyProtection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83" fontId="2" fillId="4" borderId="2" xfId="0" applyNumberFormat="1" applyFont="1" applyFill="1" applyBorder="1" applyAlignment="1" applyProtection="1">
      <alignment horizontal="center" vertical="center"/>
      <protection locked="0"/>
    </xf>
    <xf numFmtId="182" fontId="3" fillId="4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</xf>
    <xf numFmtId="181" fontId="3" fillId="0" borderId="28" xfId="0" applyNumberFormat="1" applyFont="1" applyBorder="1" applyAlignment="1" applyProtection="1">
      <alignment horizontal="center" vertical="center"/>
    </xf>
    <xf numFmtId="183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</xf>
    <xf numFmtId="181" fontId="3" fillId="3" borderId="12" xfId="0" applyNumberFormat="1" applyFont="1" applyFill="1" applyBorder="1" applyAlignment="1" applyProtection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</xf>
    <xf numFmtId="183" fontId="3" fillId="3" borderId="17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81" fontId="3" fillId="0" borderId="28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81" fontId="3" fillId="3" borderId="12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183" fontId="3" fillId="3" borderId="17" xfId="0" applyNumberFormat="1" applyFont="1" applyFill="1" applyBorder="1" applyAlignment="1">
      <alignment horizontal="center" vertical="center"/>
    </xf>
    <xf numFmtId="183" fontId="3" fillId="4" borderId="27" xfId="0" applyNumberFormat="1" applyFont="1" applyFill="1" applyBorder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>
      <alignment horizontal="center" vertical="center"/>
    </xf>
    <xf numFmtId="181" fontId="3" fillId="3" borderId="28" xfId="0" applyNumberFormat="1" applyFont="1" applyFill="1" applyBorder="1" applyAlignment="1">
      <alignment horizontal="center" vertical="center"/>
    </xf>
    <xf numFmtId="179" fontId="6" fillId="2" borderId="14" xfId="0" applyNumberFormat="1" applyFont="1" applyFill="1" applyBorder="1" applyAlignment="1">
      <alignment horizontal="center" vertical="center"/>
    </xf>
    <xf numFmtId="180" fontId="6" fillId="2" borderId="29" xfId="0" applyNumberFormat="1" applyFont="1" applyFill="1" applyBorder="1" applyAlignment="1">
      <alignment horizontal="center" vertical="center"/>
    </xf>
    <xf numFmtId="178" fontId="4" fillId="2" borderId="30" xfId="0" applyNumberFormat="1" applyFont="1" applyFill="1" applyBorder="1" applyAlignment="1">
      <alignment horizontal="center" vertical="center"/>
    </xf>
    <xf numFmtId="178" fontId="4" fillId="2" borderId="3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1" applyProtection="1">
      <alignment vertical="center"/>
      <protection locked="0"/>
    </xf>
    <xf numFmtId="182" fontId="2" fillId="0" borderId="4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136072</xdr:colOff>
      <xdr:row>20</xdr:row>
      <xdr:rowOff>38100</xdr:rowOff>
    </xdr:from>
    <xdr:to>
      <xdr:col>13</xdr:col>
      <xdr:colOff>157844</xdr:colOff>
      <xdr:row>21</xdr:row>
      <xdr:rowOff>136070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50A876C8-D932-4DEB-9DDD-9DCA8B41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5858" y="4729843"/>
          <a:ext cx="2808515" cy="332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diobrain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diobra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showGridLines="0" tabSelected="1" workbookViewId="0">
      <selection activeCell="C4" sqref="C4"/>
    </sheetView>
  </sheetViews>
  <sheetFormatPr defaultRowHeight="18.45" x14ac:dyDescent="0.65"/>
  <cols>
    <col min="1" max="1" width="1.5703125" customWidth="1"/>
    <col min="2" max="2" width="8.5703125" customWidth="1"/>
    <col min="3" max="3" width="12.640625" style="85" customWidth="1"/>
    <col min="4" max="5" width="12.640625" style="1" customWidth="1"/>
  </cols>
  <sheetData>
    <row r="1" spans="2:7" ht="18.899999999999999" thickBot="1" x14ac:dyDescent="0.7">
      <c r="C1" s="88" t="s">
        <v>1</v>
      </c>
      <c r="D1" s="124" t="s">
        <v>0</v>
      </c>
      <c r="E1" s="124"/>
    </row>
    <row r="2" spans="2:7" ht="16.3" customHeight="1" thickBot="1" x14ac:dyDescent="0.7">
      <c r="B2" s="116" t="s">
        <v>18</v>
      </c>
      <c r="C2" s="125" t="s">
        <v>8</v>
      </c>
      <c r="D2" s="125"/>
      <c r="E2" s="126"/>
      <c r="G2" t="s">
        <v>22</v>
      </c>
    </row>
    <row r="3" spans="2:7" ht="18.55" customHeight="1" x14ac:dyDescent="0.65">
      <c r="B3" s="130" t="s">
        <v>2</v>
      </c>
      <c r="C3" s="98">
        <v>0</v>
      </c>
      <c r="D3" s="99">
        <f>ROUND((C3+72)/(84/65535),0)</f>
        <v>56173</v>
      </c>
      <c r="E3" s="100">
        <f>((100/65535)*D3)</f>
        <v>85.714503700312804</v>
      </c>
      <c r="G3" t="s">
        <v>23</v>
      </c>
    </row>
    <row r="4" spans="2:7" ht="18.55" customHeight="1" x14ac:dyDescent="0.65">
      <c r="B4" s="128"/>
      <c r="C4" s="89">
        <v>56173</v>
      </c>
      <c r="D4" s="83">
        <f>((84/65535)*C4)-72</f>
        <v>1.8310826276035641E-4</v>
      </c>
      <c r="E4" s="39">
        <f>((100/65535)*C4)</f>
        <v>85.714503700312804</v>
      </c>
    </row>
    <row r="5" spans="2:7" ht="18.55" customHeight="1" thickBot="1" x14ac:dyDescent="0.7">
      <c r="B5" s="129"/>
      <c r="C5" s="90">
        <v>85.715000000000003</v>
      </c>
      <c r="D5" s="101">
        <f>ROUND((C5)/(100/65535),0)</f>
        <v>56173</v>
      </c>
      <c r="E5" s="102">
        <f>((84/65535)*D5)-72</f>
        <v>1.8310826276035641E-4</v>
      </c>
      <c r="G5" t="s">
        <v>24</v>
      </c>
    </row>
    <row r="6" spans="2:7" ht="18.55" customHeight="1" x14ac:dyDescent="0.65">
      <c r="B6" s="127" t="s">
        <v>3</v>
      </c>
      <c r="C6" s="95">
        <v>3</v>
      </c>
      <c r="D6" s="96">
        <f>ROUND(C6*(65535/84),0)</f>
        <v>2341</v>
      </c>
      <c r="E6" s="97">
        <f t="shared" ref="E6" si="0">((100/65535)*D6)</f>
        <v>3.5721370260166325</v>
      </c>
      <c r="G6" t="s">
        <v>25</v>
      </c>
    </row>
    <row r="7" spans="2:7" ht="18.55" customHeight="1" x14ac:dyDescent="0.65">
      <c r="B7" s="128"/>
      <c r="C7" s="89">
        <v>2341</v>
      </c>
      <c r="D7" s="40">
        <f>((84/65535)*C7)</f>
        <v>3.0005951018539712</v>
      </c>
      <c r="E7" s="38">
        <f>((100/65535)*C7)</f>
        <v>3.5721370260166325</v>
      </c>
      <c r="G7" t="s">
        <v>26</v>
      </c>
    </row>
    <row r="8" spans="2:7" ht="18.55" customHeight="1" thickBot="1" x14ac:dyDescent="0.7">
      <c r="B8" s="129"/>
      <c r="C8" s="90">
        <v>3.5720000000000001</v>
      </c>
      <c r="D8" s="41">
        <f>ROUND((C8)/(100/65535),0)</f>
        <v>2341</v>
      </c>
      <c r="E8" s="42">
        <f>((84/65535)*D8)</f>
        <v>3.0005951018539712</v>
      </c>
      <c r="G8" t="s">
        <v>31</v>
      </c>
    </row>
    <row r="9" spans="2:7" ht="18.899999999999999" thickBot="1" x14ac:dyDescent="0.7">
      <c r="B9" s="5"/>
      <c r="C9" s="84"/>
      <c r="D9" s="2"/>
      <c r="E9" s="2"/>
    </row>
    <row r="10" spans="2:7" ht="18.899999999999999" thickBot="1" x14ac:dyDescent="0.7">
      <c r="B10" s="116" t="s">
        <v>19</v>
      </c>
      <c r="C10" s="125" t="s">
        <v>7</v>
      </c>
      <c r="D10" s="125"/>
      <c r="E10" s="126"/>
      <c r="G10" t="s">
        <v>27</v>
      </c>
    </row>
    <row r="11" spans="2:7" x14ac:dyDescent="0.65">
      <c r="B11" s="130" t="s">
        <v>2</v>
      </c>
      <c r="C11" s="98">
        <v>3</v>
      </c>
      <c r="D11" s="105">
        <f>ROUND((C11+24)/(48/65535),0)</f>
        <v>36863</v>
      </c>
      <c r="E11" s="106">
        <f>((100/65535)*D11)</f>
        <v>56.249332417792019</v>
      </c>
      <c r="G11" t="s">
        <v>28</v>
      </c>
    </row>
    <row r="12" spans="2:7" x14ac:dyDescent="0.65">
      <c r="B12" s="128"/>
      <c r="C12" s="89">
        <v>36863</v>
      </c>
      <c r="D12" s="82">
        <f>((48/65535)*C12)-24</f>
        <v>2.9996795605401694</v>
      </c>
      <c r="E12" s="35">
        <f>((100/65535)*C12)</f>
        <v>56.249332417792019</v>
      </c>
    </row>
    <row r="13" spans="2:7" ht="18.899999999999999" thickBot="1" x14ac:dyDescent="0.7">
      <c r="B13" s="129"/>
      <c r="C13" s="90">
        <v>56.249000000000002</v>
      </c>
      <c r="D13" s="107">
        <f>ROUND((C13)/(100/65535),0)</f>
        <v>36863</v>
      </c>
      <c r="E13" s="108">
        <f>((48/65535)*D13)-24</f>
        <v>2.9996795605401694</v>
      </c>
      <c r="G13" t="s">
        <v>32</v>
      </c>
    </row>
    <row r="14" spans="2:7" x14ac:dyDescent="0.65">
      <c r="B14" s="127" t="s">
        <v>3</v>
      </c>
      <c r="C14" s="95">
        <v>3</v>
      </c>
      <c r="D14" s="103">
        <f>ROUND(C14*(65535/48),0)</f>
        <v>4096</v>
      </c>
      <c r="E14" s="104">
        <f t="shared" ref="E14" si="1">((100/65535)*D14)</f>
        <v>6.2500953688868544</v>
      </c>
      <c r="G14" t="s">
        <v>29</v>
      </c>
    </row>
    <row r="15" spans="2:7" x14ac:dyDescent="0.65">
      <c r="B15" s="128"/>
      <c r="C15" s="89">
        <v>4096</v>
      </c>
      <c r="D15" s="33">
        <f>((48/65535)*C15)</f>
        <v>3.0000457770656901</v>
      </c>
      <c r="E15" s="34">
        <f>((100/65535)*C15)</f>
        <v>6.2500953688868544</v>
      </c>
    </row>
    <row r="16" spans="2:7" ht="18.899999999999999" thickBot="1" x14ac:dyDescent="0.7">
      <c r="B16" s="129"/>
      <c r="C16" s="90">
        <v>6.25</v>
      </c>
      <c r="D16" s="36">
        <f>ROUND((C16)/(100/65535),0)</f>
        <v>4096</v>
      </c>
      <c r="E16" s="37">
        <f>((48/65535)*D16)</f>
        <v>3.0000457770656901</v>
      </c>
      <c r="G16" t="s">
        <v>30</v>
      </c>
    </row>
    <row r="17" spans="2:7" ht="18.899999999999999" thickBot="1" x14ac:dyDescent="0.7">
      <c r="B17" s="2"/>
      <c r="C17" s="91"/>
      <c r="D17" s="80"/>
      <c r="E17" s="81"/>
      <c r="G17" t="s">
        <v>17</v>
      </c>
    </row>
    <row r="18" spans="2:7" x14ac:dyDescent="0.65">
      <c r="B18" s="120" t="s">
        <v>20</v>
      </c>
      <c r="C18" s="92" t="s">
        <v>9</v>
      </c>
      <c r="D18" s="118" t="s">
        <v>10</v>
      </c>
      <c r="E18" s="93" t="s">
        <v>11</v>
      </c>
      <c r="G18" t="s">
        <v>13</v>
      </c>
    </row>
    <row r="19" spans="2:7" ht="18.899999999999999" thickBot="1" x14ac:dyDescent="0.7">
      <c r="B19" s="121"/>
      <c r="C19" s="94">
        <v>-72</v>
      </c>
      <c r="D19" s="119"/>
      <c r="E19" s="94">
        <v>12</v>
      </c>
      <c r="G19" t="s">
        <v>14</v>
      </c>
    </row>
    <row r="20" spans="2:7" x14ac:dyDescent="0.65">
      <c r="B20" s="127" t="s">
        <v>2</v>
      </c>
      <c r="C20" s="109">
        <v>3</v>
      </c>
      <c r="D20" s="110">
        <f>ROUND(ABS(C20-C19)/(ABS(C19-E19)/65535),0)</f>
        <v>58513</v>
      </c>
      <c r="E20" s="111">
        <f>((100/65535)*D20)</f>
        <v>89.285114824139768</v>
      </c>
      <c r="G20" t="s">
        <v>15</v>
      </c>
    </row>
    <row r="21" spans="2:7" x14ac:dyDescent="0.65">
      <c r="B21" s="128"/>
      <c r="C21" s="89">
        <v>58513</v>
      </c>
      <c r="D21" s="82">
        <f>((ABS(C19-E19)/65535)*C21)+(C19)</f>
        <v>2.9994964522774126</v>
      </c>
      <c r="E21" s="35">
        <f>((100/65535)*C21)</f>
        <v>89.285114824139768</v>
      </c>
      <c r="G21" t="s">
        <v>16</v>
      </c>
    </row>
    <row r="22" spans="2:7" ht="18.899999999999999" thickBot="1" x14ac:dyDescent="0.7">
      <c r="B22" s="129"/>
      <c r="C22" s="90">
        <v>89.284999999999997</v>
      </c>
      <c r="D22" s="107">
        <f>ROUND((C22)/(100/65535),0)</f>
        <v>58513</v>
      </c>
      <c r="E22" s="108">
        <f>((ABS(C19-E19)/65535)*D22)+(C19)</f>
        <v>2.9994964522774126</v>
      </c>
      <c r="G22" s="117" t="s">
        <v>12</v>
      </c>
    </row>
    <row r="23" spans="2:7" x14ac:dyDescent="0.65">
      <c r="B23" s="127" t="s">
        <v>3</v>
      </c>
      <c r="C23" s="95">
        <v>3</v>
      </c>
      <c r="D23" s="103">
        <f>ROUND(C23*(65535/48),0)</f>
        <v>4096</v>
      </c>
      <c r="E23" s="104">
        <f t="shared" ref="E23" si="2">((100/65535)*D23)</f>
        <v>6.2500953688868544</v>
      </c>
    </row>
    <row r="24" spans="2:7" x14ac:dyDescent="0.65">
      <c r="B24" s="128"/>
      <c r="C24" s="89">
        <v>4096</v>
      </c>
      <c r="D24" s="33">
        <f>((48/65535)*C24)</f>
        <v>3.0000457770656901</v>
      </c>
      <c r="E24" s="34">
        <f>((100/65535)*C24)</f>
        <v>6.2500953688868544</v>
      </c>
    </row>
    <row r="25" spans="2:7" ht="18.899999999999999" thickBot="1" x14ac:dyDescent="0.7">
      <c r="B25" s="129"/>
      <c r="C25" s="90">
        <v>6.25</v>
      </c>
      <c r="D25" s="36">
        <f>ROUND((C25)/(100/65535),0)</f>
        <v>4096</v>
      </c>
      <c r="E25" s="37">
        <f>((48/65535)*D25)</f>
        <v>3.0000457770656901</v>
      </c>
    </row>
    <row r="26" spans="2:7" ht="18.899999999999999" thickBot="1" x14ac:dyDescent="0.7"/>
    <row r="27" spans="2:7" x14ac:dyDescent="0.65">
      <c r="B27" s="116" t="s">
        <v>21</v>
      </c>
      <c r="C27" s="125" t="s">
        <v>4</v>
      </c>
      <c r="D27" s="126"/>
      <c r="E27" s="30"/>
    </row>
    <row r="28" spans="2:7" x14ac:dyDescent="0.65">
      <c r="B28" s="3"/>
      <c r="C28" s="89">
        <v>35542</v>
      </c>
      <c r="D28" s="7">
        <f>(C28-32768)/1000</f>
        <v>2.774</v>
      </c>
      <c r="E28" s="31"/>
    </row>
    <row r="29" spans="2:7" x14ac:dyDescent="0.65">
      <c r="B29" s="3"/>
      <c r="C29" s="122" t="s">
        <v>5</v>
      </c>
      <c r="D29" s="123"/>
      <c r="E29" s="30"/>
    </row>
    <row r="30" spans="2:7" x14ac:dyDescent="0.65">
      <c r="B30" s="3"/>
      <c r="C30" s="89">
        <v>37000</v>
      </c>
      <c r="D30" s="8">
        <f>(C30-32767)/100</f>
        <v>42.33</v>
      </c>
      <c r="E30" s="32"/>
    </row>
    <row r="31" spans="2:7" ht="18.45" customHeight="1" thickBot="1" x14ac:dyDescent="0.7">
      <c r="B31" s="4"/>
      <c r="C31" s="87"/>
      <c r="D31" s="6"/>
      <c r="E31" s="2"/>
    </row>
  </sheetData>
  <sheetProtection algorithmName="SHA-512" hashValue="MW41hzjP87uYDo0+zfl3TGcA6H1aTdcfoU04crY1CULjN1RRTn9rzopgbPBsI0VuQw2PWl4u/gJTA8XVFNLHdw==" saltValue="qAIyn2v9K5WwRO53pARR4A==" spinCount="100000" sheet="1" selectLockedCells="1"/>
  <mergeCells count="13">
    <mergeCell ref="D18:D19"/>
    <mergeCell ref="B18:B19"/>
    <mergeCell ref="C29:D29"/>
    <mergeCell ref="D1:E1"/>
    <mergeCell ref="C2:E2"/>
    <mergeCell ref="C10:E10"/>
    <mergeCell ref="B20:B22"/>
    <mergeCell ref="B23:B25"/>
    <mergeCell ref="B3:B5"/>
    <mergeCell ref="B6:B8"/>
    <mergeCell ref="B11:B13"/>
    <mergeCell ref="B14:B16"/>
    <mergeCell ref="C27:D27"/>
  </mergeCells>
  <phoneticPr fontId="1"/>
  <dataValidations count="9">
    <dataValidation type="decimal" allowBlank="1" showInputMessage="1" showErrorMessage="1" error="-72～+12の間で指定してください。" sqref="C3" xr:uid="{4191984B-BB12-4EEA-BC45-E619DBECE335}">
      <formula1>-72</formula1>
      <formula2>12</formula2>
    </dataValidation>
    <dataValidation type="decimal" allowBlank="1" showInputMessage="1" showErrorMessage="1" error="-72～12の間で指定してください。" sqref="C6" xr:uid="{A4066552-443F-46A4-B938-991EFFB1ED7E}">
      <formula1>-72</formula1>
      <formula2>12</formula2>
    </dataValidation>
    <dataValidation type="whole" allowBlank="1" showInputMessage="1" showErrorMessage="1" error="0から65535の間で指定してください。" sqref="C4 C7 C12 C15 C21 C24 C28 C30" xr:uid="{90055DCA-C063-41DB-8FFF-AF0D6AAA9BD3}">
      <formula1>0</formula1>
      <formula2>65535</formula2>
    </dataValidation>
    <dataValidation type="decimal" allowBlank="1" showInputMessage="1" showErrorMessage="1" error="0から100の間で指定してください。" sqref="C5 C8 C13 C16 C22 C25" xr:uid="{1876637E-4C9F-4C9C-A8F9-DA889BB49579}">
      <formula1>0</formula1>
      <formula2>100</formula2>
    </dataValidation>
    <dataValidation type="decimal" allowBlank="1" showInputMessage="1" showErrorMessage="1" error="-24から24の間で指定してください。" sqref="C11 C14" xr:uid="{07363B24-B6DE-4E67-87ED-E3BFC1568C0C}">
      <formula1>-24</formula1>
      <formula2>24</formula2>
    </dataValidation>
    <dataValidation operator="greaterThan" allowBlank="1" showInputMessage="1" showErrorMessage="1" error="-72～+12の間で指定してください。" sqref="E19" xr:uid="{02A36A14-A98A-491B-9A71-A582DF75CA38}"/>
    <dataValidation operator="lessThan" allowBlank="1" showInputMessage="1" showErrorMessage="1" sqref="C19" xr:uid="{3E90BEE7-28B6-4A1B-8543-3AB684C0B36E}"/>
    <dataValidation type="decimal" allowBlank="1" showInputMessage="1" showErrorMessage="1" error="下限から上限の間で指定してください。" sqref="C20" xr:uid="{756E9334-4429-4E15-9594-EDB84D278F5F}">
      <formula1>C19</formula1>
      <formula2>E19</formula2>
    </dataValidation>
    <dataValidation type="decimal" allowBlank="1" showInputMessage="1" showErrorMessage="1" error="下限から上限の間で指定してください。" sqref="C23" xr:uid="{A49484F9-C4AA-4D33-8034-681F617BD7F3}">
      <formula1>C19</formula1>
      <formula2>E19</formula2>
    </dataValidation>
  </dataValidations>
  <hyperlinks>
    <hyperlink ref="G22" r:id="rId1" xr:uid="{C90EE931-DA53-4520-A653-28A5EB51A59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D46F-55D9-4DE1-8197-0244808390D6}">
  <dimension ref="A1:Q32"/>
  <sheetViews>
    <sheetView showGridLines="0" workbookViewId="0"/>
  </sheetViews>
  <sheetFormatPr defaultRowHeight="14.6" x14ac:dyDescent="0.65"/>
  <cols>
    <col min="1" max="1" width="9.42578125" style="79" bestFit="1" customWidth="1"/>
    <col min="2" max="2" width="8.2109375" style="47" customWidth="1"/>
    <col min="3" max="3" width="8.92578125" style="47" customWidth="1"/>
    <col min="4" max="4" width="9.28515625" style="47" customWidth="1"/>
    <col min="5" max="5" width="9.7109375" style="79" customWidth="1"/>
    <col min="6" max="6" width="8.2109375" style="47" customWidth="1"/>
    <col min="7" max="7" width="8.2109375" style="79" customWidth="1"/>
    <col min="8" max="8" width="8.2109375" style="47" customWidth="1"/>
    <col min="9" max="9" width="8.2109375" style="79" customWidth="1"/>
    <col min="10" max="10" width="8.2109375" style="47" customWidth="1"/>
    <col min="11" max="11" width="8.2109375" style="79" customWidth="1"/>
    <col min="12" max="12" width="8.7109375" style="47" customWidth="1"/>
    <col min="13" max="13" width="9.28515625" style="79" customWidth="1"/>
    <col min="14" max="14" width="9.28515625" style="47" customWidth="1"/>
    <col min="15" max="15" width="8.2109375" style="79" customWidth="1"/>
    <col min="16" max="16" width="8.2109375" style="47" customWidth="1"/>
    <col min="17" max="17" width="8.2109375" style="79" customWidth="1"/>
    <col min="18" max="16384" width="9.140625" style="47"/>
  </cols>
  <sheetData>
    <row r="1" spans="1:17" ht="15" thickBot="1" x14ac:dyDescent="0.7">
      <c r="A1" s="43" t="s">
        <v>6</v>
      </c>
      <c r="B1" s="44">
        <v>1</v>
      </c>
      <c r="C1" s="45">
        <v>2</v>
      </c>
      <c r="D1" s="44">
        <v>3</v>
      </c>
      <c r="E1" s="45">
        <v>4</v>
      </c>
      <c r="F1" s="44">
        <v>5</v>
      </c>
      <c r="G1" s="45">
        <v>6</v>
      </c>
      <c r="H1" s="44">
        <v>7</v>
      </c>
      <c r="I1" s="45">
        <v>8</v>
      </c>
      <c r="J1" s="44">
        <v>9</v>
      </c>
      <c r="K1" s="45">
        <v>10</v>
      </c>
      <c r="L1" s="44">
        <v>11</v>
      </c>
      <c r="M1" s="45">
        <v>12</v>
      </c>
      <c r="N1" s="44">
        <v>13</v>
      </c>
      <c r="O1" s="45">
        <v>14</v>
      </c>
      <c r="P1" s="44">
        <v>15</v>
      </c>
      <c r="Q1" s="46">
        <v>16</v>
      </c>
    </row>
    <row r="2" spans="1:17" x14ac:dyDescent="0.65">
      <c r="A2" s="48">
        <v>2</v>
      </c>
      <c r="B2" s="49">
        <f>ROUND((65535/($A2-1))*(B$1-1),0)</f>
        <v>0</v>
      </c>
      <c r="C2" s="9">
        <f>ROUND((65535/($A2-1))*(C$1-1),0)</f>
        <v>65535</v>
      </c>
      <c r="D2" s="50"/>
      <c r="E2" s="20"/>
      <c r="F2" s="50"/>
      <c r="G2" s="20"/>
      <c r="H2" s="50"/>
      <c r="I2" s="20"/>
      <c r="J2" s="50"/>
      <c r="K2" s="20"/>
      <c r="L2" s="50"/>
      <c r="M2" s="20"/>
      <c r="N2" s="50"/>
      <c r="O2" s="20"/>
      <c r="P2" s="50"/>
      <c r="Q2" s="27"/>
    </row>
    <row r="3" spans="1:17" ht="15" thickBot="1" x14ac:dyDescent="0.7">
      <c r="A3" s="51"/>
      <c r="B3" s="52">
        <f>(100/65535)*B2</f>
        <v>0</v>
      </c>
      <c r="C3" s="10">
        <f>(100/65535)*C2</f>
        <v>100</v>
      </c>
      <c r="D3" s="53"/>
      <c r="E3" s="21"/>
      <c r="F3" s="53"/>
      <c r="G3" s="21"/>
      <c r="H3" s="53"/>
      <c r="I3" s="21"/>
      <c r="J3" s="54"/>
      <c r="K3" s="23"/>
      <c r="L3" s="54"/>
      <c r="M3" s="23"/>
      <c r="N3" s="54"/>
      <c r="O3" s="23"/>
      <c r="P3" s="54"/>
      <c r="Q3" s="28"/>
    </row>
    <row r="4" spans="1:17" x14ac:dyDescent="0.65">
      <c r="A4" s="55">
        <v>3</v>
      </c>
      <c r="B4" s="56">
        <f>ROUND((65535/($A4-1))*(B$1-1),0)</f>
        <v>0</v>
      </c>
      <c r="C4" s="11">
        <f>ROUND((65535/($A4-1))*(C$1-1),0)</f>
        <v>32768</v>
      </c>
      <c r="D4" s="57">
        <f>ROUND((65535/($A4-1))*(D$1-1),0)</f>
        <v>65535</v>
      </c>
      <c r="E4" s="21"/>
      <c r="F4" s="53"/>
      <c r="G4" s="21"/>
      <c r="H4" s="53"/>
      <c r="I4" s="21"/>
      <c r="J4" s="54"/>
      <c r="K4" s="23"/>
      <c r="L4" s="54"/>
      <c r="M4" s="23"/>
      <c r="N4" s="54"/>
      <c r="O4" s="23"/>
      <c r="P4" s="54"/>
      <c r="Q4" s="28"/>
    </row>
    <row r="5" spans="1:17" ht="15" thickBot="1" x14ac:dyDescent="0.7">
      <c r="A5" s="58"/>
      <c r="B5" s="59">
        <f>(100/65535)*B4</f>
        <v>0</v>
      </c>
      <c r="C5" s="12">
        <f>((100/65535)*C4)</f>
        <v>50.000762951094835</v>
      </c>
      <c r="D5" s="60">
        <f>((100/65535)*D4)</f>
        <v>100</v>
      </c>
      <c r="E5" s="21"/>
      <c r="F5" s="53"/>
      <c r="G5" s="21"/>
      <c r="H5" s="53"/>
      <c r="I5" s="21"/>
      <c r="J5" s="54"/>
      <c r="K5" s="23"/>
      <c r="L5" s="54"/>
      <c r="M5" s="23"/>
      <c r="N5" s="54"/>
      <c r="O5" s="23"/>
      <c r="P5" s="54"/>
      <c r="Q5" s="28"/>
    </row>
    <row r="6" spans="1:17" x14ac:dyDescent="0.65">
      <c r="A6" s="48">
        <v>4</v>
      </c>
      <c r="B6" s="49">
        <f>ROUND((65535/($A6-1))*(B$1-1),0)</f>
        <v>0</v>
      </c>
      <c r="C6" s="13">
        <f>ROUND((65535/($A6-1))*(C$1-1),0)</f>
        <v>21845</v>
      </c>
      <c r="D6" s="61">
        <f>ROUND((65535/($A6-1))*(D$1-1),0)</f>
        <v>43690</v>
      </c>
      <c r="E6" s="9">
        <f>ROUND((65535/($A6-1))*(E$1-1),0)</f>
        <v>65535</v>
      </c>
      <c r="F6" s="50"/>
      <c r="G6" s="20"/>
      <c r="H6" s="50"/>
      <c r="I6" s="20"/>
      <c r="J6" s="50"/>
      <c r="K6" s="20"/>
      <c r="L6" s="50"/>
      <c r="M6" s="20"/>
      <c r="N6" s="50"/>
      <c r="O6" s="20"/>
      <c r="P6" s="50"/>
      <c r="Q6" s="27"/>
    </row>
    <row r="7" spans="1:17" ht="15" thickBot="1" x14ac:dyDescent="0.7">
      <c r="A7" s="62"/>
      <c r="B7" s="52">
        <f>(100/65535)*B6</f>
        <v>0</v>
      </c>
      <c r="C7" s="14">
        <f>((100/65535)*C6)</f>
        <v>33.333333333333336</v>
      </c>
      <c r="D7" s="63">
        <f t="shared" ref="D7:E7" si="0">((100/65535)*D6)</f>
        <v>66.666666666666671</v>
      </c>
      <c r="E7" s="10">
        <f t="shared" si="0"/>
        <v>100</v>
      </c>
      <c r="F7" s="53"/>
      <c r="G7" s="21"/>
      <c r="H7" s="53"/>
      <c r="I7" s="21"/>
      <c r="J7" s="54"/>
      <c r="K7" s="23"/>
      <c r="L7" s="54"/>
      <c r="M7" s="23"/>
      <c r="N7" s="54"/>
      <c r="O7" s="23"/>
      <c r="P7" s="54"/>
      <c r="Q7" s="28"/>
    </row>
    <row r="8" spans="1:17" x14ac:dyDescent="0.65">
      <c r="A8" s="55">
        <v>5</v>
      </c>
      <c r="B8" s="56">
        <f>ROUND((65535/($A8-1))*(B$1-1),0)</f>
        <v>0</v>
      </c>
      <c r="C8" s="11">
        <f>ROUND((65535/($A8-1))*(C$1-1),0)</f>
        <v>16384</v>
      </c>
      <c r="D8" s="64">
        <f>ROUND((65535/($A8-1))*(D$1-1),0)</f>
        <v>32768</v>
      </c>
      <c r="E8" s="11">
        <f>ROUND((65535/($A8-1))*(E$1-1),0)</f>
        <v>49151</v>
      </c>
      <c r="F8" s="57">
        <f>ROUND((65535/($A8-1))*(F$1-1),0)</f>
        <v>65535</v>
      </c>
      <c r="G8" s="21"/>
      <c r="H8" s="53"/>
      <c r="I8" s="21"/>
      <c r="J8" s="54"/>
      <c r="K8" s="23"/>
      <c r="L8" s="54"/>
      <c r="M8" s="23"/>
      <c r="N8" s="54"/>
      <c r="O8" s="23"/>
      <c r="P8" s="54"/>
      <c r="Q8" s="28"/>
    </row>
    <row r="9" spans="1:17" ht="15" thickBot="1" x14ac:dyDescent="0.7">
      <c r="A9" s="58"/>
      <c r="B9" s="59">
        <f>(100/65535)*B8</f>
        <v>0</v>
      </c>
      <c r="C9" s="12">
        <f>((100/65535)*C8)</f>
        <v>25.000381475547417</v>
      </c>
      <c r="D9" s="65">
        <f t="shared" ref="D9:F9" si="1">((100/65535)*D8)</f>
        <v>50.000762951094835</v>
      </c>
      <c r="E9" s="12">
        <f t="shared" si="1"/>
        <v>74.999618524452586</v>
      </c>
      <c r="F9" s="60">
        <f t="shared" si="1"/>
        <v>100</v>
      </c>
      <c r="G9" s="21"/>
      <c r="H9" s="53"/>
      <c r="I9" s="21"/>
      <c r="J9" s="54"/>
      <c r="K9" s="23"/>
      <c r="L9" s="54"/>
      <c r="M9" s="23"/>
      <c r="N9" s="54"/>
      <c r="O9" s="23"/>
      <c r="P9" s="54"/>
      <c r="Q9" s="28"/>
    </row>
    <row r="10" spans="1:17" x14ac:dyDescent="0.65">
      <c r="A10" s="48">
        <v>6</v>
      </c>
      <c r="B10" s="49">
        <f t="shared" ref="B10:G10" si="2">ROUND((65535/($A10-1))*(B$1-1),0)</f>
        <v>0</v>
      </c>
      <c r="C10" s="13">
        <f t="shared" si="2"/>
        <v>13107</v>
      </c>
      <c r="D10" s="61">
        <f t="shared" si="2"/>
        <v>26214</v>
      </c>
      <c r="E10" s="13">
        <f t="shared" si="2"/>
        <v>39321</v>
      </c>
      <c r="F10" s="61">
        <f t="shared" si="2"/>
        <v>52428</v>
      </c>
      <c r="G10" s="9">
        <f t="shared" si="2"/>
        <v>65535</v>
      </c>
      <c r="H10" s="50"/>
      <c r="I10" s="20"/>
      <c r="J10" s="50"/>
      <c r="K10" s="20"/>
      <c r="L10" s="50"/>
      <c r="M10" s="20"/>
      <c r="N10" s="50"/>
      <c r="O10" s="20"/>
      <c r="P10" s="50"/>
      <c r="Q10" s="27"/>
    </row>
    <row r="11" spans="1:17" ht="15" thickBot="1" x14ac:dyDescent="0.7">
      <c r="A11" s="62"/>
      <c r="B11" s="66">
        <f>(100/65535)*B10</f>
        <v>0</v>
      </c>
      <c r="C11" s="15">
        <f>((100/65535)*C10)</f>
        <v>20</v>
      </c>
      <c r="D11" s="67">
        <f t="shared" ref="D11:G11" si="3">((100/65535)*D10)</f>
        <v>40</v>
      </c>
      <c r="E11" s="15">
        <f t="shared" si="3"/>
        <v>60</v>
      </c>
      <c r="F11" s="67">
        <f t="shared" si="3"/>
        <v>80</v>
      </c>
      <c r="G11" s="22">
        <f t="shared" si="3"/>
        <v>100</v>
      </c>
      <c r="H11" s="53"/>
      <c r="I11" s="21"/>
      <c r="J11" s="54"/>
      <c r="K11" s="23"/>
      <c r="L11" s="54"/>
      <c r="M11" s="23"/>
      <c r="N11" s="54"/>
      <c r="O11" s="23"/>
      <c r="P11" s="54"/>
      <c r="Q11" s="28"/>
    </row>
    <row r="12" spans="1:17" x14ac:dyDescent="0.65">
      <c r="A12" s="55">
        <v>7</v>
      </c>
      <c r="B12" s="56">
        <f t="shared" ref="B12:H12" si="4">ROUND((65535/($A12-1))*(B$1-1),0)</f>
        <v>0</v>
      </c>
      <c r="C12" s="11">
        <f t="shared" si="4"/>
        <v>10923</v>
      </c>
      <c r="D12" s="64">
        <f t="shared" si="4"/>
        <v>21845</v>
      </c>
      <c r="E12" s="11">
        <f t="shared" si="4"/>
        <v>32768</v>
      </c>
      <c r="F12" s="64">
        <f t="shared" si="4"/>
        <v>43690</v>
      </c>
      <c r="G12" s="11">
        <f t="shared" si="4"/>
        <v>54613</v>
      </c>
      <c r="H12" s="57">
        <f t="shared" si="4"/>
        <v>65535</v>
      </c>
      <c r="I12" s="21"/>
      <c r="J12" s="54"/>
      <c r="K12" s="23"/>
      <c r="L12" s="54"/>
      <c r="M12" s="23"/>
      <c r="N12" s="54"/>
      <c r="O12" s="23"/>
      <c r="P12" s="54"/>
      <c r="Q12" s="28"/>
    </row>
    <row r="13" spans="1:17" ht="15" thickBot="1" x14ac:dyDescent="0.7">
      <c r="A13" s="58"/>
      <c r="B13" s="68">
        <f>(100/65535)*B12</f>
        <v>0</v>
      </c>
      <c r="C13" s="16">
        <f>((100/65535)*C12)</f>
        <v>16.667429617761503</v>
      </c>
      <c r="D13" s="69">
        <f t="shared" ref="D13:H13" si="5">((100/65535)*D12)</f>
        <v>33.333333333333336</v>
      </c>
      <c r="E13" s="16">
        <f t="shared" si="5"/>
        <v>50.000762951094835</v>
      </c>
      <c r="F13" s="69">
        <f t="shared" si="5"/>
        <v>66.666666666666671</v>
      </c>
      <c r="G13" s="16">
        <f t="shared" si="5"/>
        <v>83.334096284428171</v>
      </c>
      <c r="H13" s="70">
        <f t="shared" si="5"/>
        <v>100</v>
      </c>
      <c r="I13" s="21"/>
      <c r="J13" s="54"/>
      <c r="K13" s="23"/>
      <c r="L13" s="54"/>
      <c r="M13" s="23"/>
      <c r="N13" s="54"/>
      <c r="O13" s="23"/>
      <c r="P13" s="54"/>
      <c r="Q13" s="28"/>
    </row>
    <row r="14" spans="1:17" x14ac:dyDescent="0.65">
      <c r="A14" s="48">
        <v>8</v>
      </c>
      <c r="B14" s="49">
        <f t="shared" ref="B14:I14" si="6">ROUND((65535/($A14-1))*(B$1-1),0)</f>
        <v>0</v>
      </c>
      <c r="C14" s="13">
        <f t="shared" si="6"/>
        <v>9362</v>
      </c>
      <c r="D14" s="61">
        <f t="shared" si="6"/>
        <v>18724</v>
      </c>
      <c r="E14" s="13">
        <f t="shared" si="6"/>
        <v>28086</v>
      </c>
      <c r="F14" s="61">
        <f t="shared" si="6"/>
        <v>37449</v>
      </c>
      <c r="G14" s="13">
        <f t="shared" si="6"/>
        <v>46811</v>
      </c>
      <c r="H14" s="61">
        <f t="shared" si="6"/>
        <v>56173</v>
      </c>
      <c r="I14" s="9">
        <f t="shared" si="6"/>
        <v>65535</v>
      </c>
      <c r="J14" s="50"/>
      <c r="K14" s="20"/>
      <c r="L14" s="50"/>
      <c r="M14" s="20"/>
      <c r="N14" s="50"/>
      <c r="O14" s="20"/>
      <c r="P14" s="50"/>
      <c r="Q14" s="27"/>
    </row>
    <row r="15" spans="1:17" ht="15" thickBot="1" x14ac:dyDescent="0.7">
      <c r="A15" s="62"/>
      <c r="B15" s="66">
        <f>(100/65535)*B14</f>
        <v>0</v>
      </c>
      <c r="C15" s="15">
        <f>((100/65535)*C14)</f>
        <v>14.285496299687191</v>
      </c>
      <c r="D15" s="67">
        <f t="shared" ref="D15:I15" si="7">((100/65535)*D14)</f>
        <v>28.570992599374382</v>
      </c>
      <c r="E15" s="15">
        <f t="shared" si="7"/>
        <v>42.856488899061567</v>
      </c>
      <c r="F15" s="67">
        <f t="shared" si="7"/>
        <v>57.143511100938433</v>
      </c>
      <c r="G15" s="15">
        <f t="shared" si="7"/>
        <v>71.429007400625622</v>
      </c>
      <c r="H15" s="67">
        <f t="shared" si="7"/>
        <v>85.714503700312804</v>
      </c>
      <c r="I15" s="22">
        <f t="shared" si="7"/>
        <v>100</v>
      </c>
      <c r="J15" s="54"/>
      <c r="K15" s="23"/>
      <c r="L15" s="54"/>
      <c r="M15" s="23"/>
      <c r="N15" s="54"/>
      <c r="O15" s="23"/>
      <c r="P15" s="54"/>
      <c r="Q15" s="28"/>
    </row>
    <row r="16" spans="1:17" x14ac:dyDescent="0.65">
      <c r="A16" s="55">
        <v>9</v>
      </c>
      <c r="B16" s="56">
        <f t="shared" ref="B16:J16" si="8">ROUND((65535/($A16-1))*(B$1-1),0)</f>
        <v>0</v>
      </c>
      <c r="C16" s="11">
        <f t="shared" si="8"/>
        <v>8192</v>
      </c>
      <c r="D16" s="64">
        <f t="shared" si="8"/>
        <v>16384</v>
      </c>
      <c r="E16" s="11">
        <f t="shared" si="8"/>
        <v>24576</v>
      </c>
      <c r="F16" s="64">
        <f t="shared" si="8"/>
        <v>32768</v>
      </c>
      <c r="G16" s="11">
        <f t="shared" si="8"/>
        <v>40959</v>
      </c>
      <c r="H16" s="64">
        <f t="shared" si="8"/>
        <v>49151</v>
      </c>
      <c r="I16" s="11">
        <f t="shared" si="8"/>
        <v>57343</v>
      </c>
      <c r="J16" s="57">
        <f t="shared" si="8"/>
        <v>65535</v>
      </c>
      <c r="K16" s="20"/>
      <c r="L16" s="50"/>
      <c r="M16" s="20"/>
      <c r="N16" s="50"/>
      <c r="O16" s="20"/>
      <c r="P16" s="50"/>
      <c r="Q16" s="27"/>
    </row>
    <row r="17" spans="1:17" ht="15" thickBot="1" x14ac:dyDescent="0.7">
      <c r="A17" s="58"/>
      <c r="B17" s="71">
        <f>(100/65535)*B16</f>
        <v>0</v>
      </c>
      <c r="C17" s="17">
        <f>((100/65535)*C16)</f>
        <v>12.500190737773709</v>
      </c>
      <c r="D17" s="72">
        <f t="shared" ref="D17:J17" si="9">((100/65535)*D16)</f>
        <v>25.000381475547417</v>
      </c>
      <c r="E17" s="17">
        <f t="shared" si="9"/>
        <v>37.500572213321128</v>
      </c>
      <c r="F17" s="72">
        <f t="shared" si="9"/>
        <v>50.000762951094835</v>
      </c>
      <c r="G17" s="17">
        <f t="shared" si="9"/>
        <v>62.499427786678872</v>
      </c>
      <c r="H17" s="72">
        <f t="shared" si="9"/>
        <v>74.999618524452586</v>
      </c>
      <c r="I17" s="17">
        <f t="shared" si="9"/>
        <v>87.499809262226293</v>
      </c>
      <c r="J17" s="73">
        <f t="shared" si="9"/>
        <v>100</v>
      </c>
      <c r="K17" s="20"/>
      <c r="L17" s="50"/>
      <c r="M17" s="20"/>
      <c r="N17" s="50"/>
      <c r="O17" s="20"/>
      <c r="P17" s="50"/>
      <c r="Q17" s="27"/>
    </row>
    <row r="18" spans="1:17" x14ac:dyDescent="0.65">
      <c r="A18" s="48">
        <v>10</v>
      </c>
      <c r="B18" s="49">
        <f t="shared" ref="B18:K18" si="10">ROUND((65535/($A18-1))*(B$1-1),0)</f>
        <v>0</v>
      </c>
      <c r="C18" s="13">
        <f t="shared" si="10"/>
        <v>7282</v>
      </c>
      <c r="D18" s="61">
        <f t="shared" si="10"/>
        <v>14563</v>
      </c>
      <c r="E18" s="13">
        <f t="shared" si="10"/>
        <v>21845</v>
      </c>
      <c r="F18" s="61">
        <f t="shared" si="10"/>
        <v>29127</v>
      </c>
      <c r="G18" s="13">
        <f t="shared" si="10"/>
        <v>36408</v>
      </c>
      <c r="H18" s="61">
        <f t="shared" si="10"/>
        <v>43690</v>
      </c>
      <c r="I18" s="13">
        <f t="shared" si="10"/>
        <v>50972</v>
      </c>
      <c r="J18" s="61">
        <f t="shared" si="10"/>
        <v>58253</v>
      </c>
      <c r="K18" s="24">
        <f t="shared" si="10"/>
        <v>65535</v>
      </c>
      <c r="L18" s="54"/>
      <c r="M18" s="23"/>
      <c r="N18" s="54"/>
      <c r="O18" s="23"/>
      <c r="P18" s="54"/>
      <c r="Q18" s="28"/>
    </row>
    <row r="19" spans="1:17" ht="15" thickBot="1" x14ac:dyDescent="0.7">
      <c r="A19" s="62"/>
      <c r="B19" s="74">
        <f>(100/65535)*B18</f>
        <v>0</v>
      </c>
      <c r="C19" s="18">
        <f>((100/65535)*C18)</f>
        <v>11.111619745174334</v>
      </c>
      <c r="D19" s="75">
        <f t="shared" ref="D19:K19" si="11">((100/65535)*D18)</f>
        <v>22.221713588158998</v>
      </c>
      <c r="E19" s="18">
        <f t="shared" si="11"/>
        <v>33.333333333333336</v>
      </c>
      <c r="F19" s="75">
        <f t="shared" si="11"/>
        <v>44.444953078507666</v>
      </c>
      <c r="G19" s="18">
        <f t="shared" si="11"/>
        <v>55.555046921492334</v>
      </c>
      <c r="H19" s="75">
        <f t="shared" si="11"/>
        <v>66.666666666666671</v>
      </c>
      <c r="I19" s="18">
        <f t="shared" si="11"/>
        <v>77.778286411840995</v>
      </c>
      <c r="J19" s="75">
        <f t="shared" si="11"/>
        <v>88.888380254825663</v>
      </c>
      <c r="K19" s="10">
        <f t="shared" si="11"/>
        <v>100</v>
      </c>
      <c r="L19" s="54"/>
      <c r="M19" s="23"/>
      <c r="N19" s="54"/>
      <c r="O19" s="23"/>
      <c r="P19" s="54"/>
      <c r="Q19" s="28"/>
    </row>
    <row r="20" spans="1:17" x14ac:dyDescent="0.65">
      <c r="A20" s="55">
        <v>11</v>
      </c>
      <c r="B20" s="56">
        <f t="shared" ref="B20:L20" si="12">ROUND((65535/($A20-1))*(B$1-1),0)</f>
        <v>0</v>
      </c>
      <c r="C20" s="11">
        <f t="shared" si="12"/>
        <v>6554</v>
      </c>
      <c r="D20" s="64">
        <f t="shared" si="12"/>
        <v>13107</v>
      </c>
      <c r="E20" s="11">
        <f t="shared" si="12"/>
        <v>19661</v>
      </c>
      <c r="F20" s="64">
        <f t="shared" si="12"/>
        <v>26214</v>
      </c>
      <c r="G20" s="11">
        <f t="shared" si="12"/>
        <v>32768</v>
      </c>
      <c r="H20" s="64">
        <f t="shared" si="12"/>
        <v>39321</v>
      </c>
      <c r="I20" s="11">
        <f t="shared" si="12"/>
        <v>45875</v>
      </c>
      <c r="J20" s="64">
        <f t="shared" si="12"/>
        <v>52428</v>
      </c>
      <c r="K20" s="25">
        <f t="shared" si="12"/>
        <v>58982</v>
      </c>
      <c r="L20" s="57">
        <f t="shared" si="12"/>
        <v>65535</v>
      </c>
      <c r="M20" s="23"/>
      <c r="N20" s="54"/>
      <c r="O20" s="23"/>
      <c r="P20" s="54"/>
      <c r="Q20" s="28"/>
    </row>
    <row r="21" spans="1:17" ht="15" thickBot="1" x14ac:dyDescent="0.7">
      <c r="A21" s="58"/>
      <c r="B21" s="71">
        <f>(100/65535)*B20</f>
        <v>0</v>
      </c>
      <c r="C21" s="17">
        <f>((100/65535)*C20)</f>
        <v>10.000762951094835</v>
      </c>
      <c r="D21" s="72">
        <f t="shared" ref="D21:L21" si="13">((100/65535)*D20)</f>
        <v>20</v>
      </c>
      <c r="E21" s="17">
        <f t="shared" si="13"/>
        <v>30.000762951094835</v>
      </c>
      <c r="F21" s="72">
        <f t="shared" si="13"/>
        <v>40</v>
      </c>
      <c r="G21" s="17">
        <f t="shared" si="13"/>
        <v>50.000762951094835</v>
      </c>
      <c r="H21" s="72">
        <f t="shared" si="13"/>
        <v>60</v>
      </c>
      <c r="I21" s="17">
        <f t="shared" si="13"/>
        <v>70.000762951094828</v>
      </c>
      <c r="J21" s="72">
        <f t="shared" si="13"/>
        <v>80</v>
      </c>
      <c r="K21" s="12">
        <f t="shared" si="13"/>
        <v>90.000762951094828</v>
      </c>
      <c r="L21" s="60">
        <f t="shared" si="13"/>
        <v>100</v>
      </c>
      <c r="M21" s="23"/>
      <c r="N21" s="54"/>
      <c r="O21" s="23"/>
      <c r="P21" s="54"/>
      <c r="Q21" s="28"/>
    </row>
    <row r="22" spans="1:17" x14ac:dyDescent="0.65">
      <c r="A22" s="48">
        <v>12</v>
      </c>
      <c r="B22" s="49">
        <f t="shared" ref="B22:M22" si="14">ROUND((65535/($A22-1))*(B$1-1),0)</f>
        <v>0</v>
      </c>
      <c r="C22" s="13">
        <f t="shared" si="14"/>
        <v>5958</v>
      </c>
      <c r="D22" s="61">
        <f t="shared" si="14"/>
        <v>11915</v>
      </c>
      <c r="E22" s="13">
        <f t="shared" si="14"/>
        <v>17873</v>
      </c>
      <c r="F22" s="61">
        <f t="shared" si="14"/>
        <v>23831</v>
      </c>
      <c r="G22" s="13">
        <f t="shared" si="14"/>
        <v>29789</v>
      </c>
      <c r="H22" s="61">
        <f t="shared" si="14"/>
        <v>35746</v>
      </c>
      <c r="I22" s="13">
        <f t="shared" si="14"/>
        <v>41704</v>
      </c>
      <c r="J22" s="61">
        <f t="shared" si="14"/>
        <v>47662</v>
      </c>
      <c r="K22" s="26">
        <f t="shared" si="14"/>
        <v>53620</v>
      </c>
      <c r="L22" s="61">
        <f t="shared" si="14"/>
        <v>59577</v>
      </c>
      <c r="M22" s="9">
        <f t="shared" si="14"/>
        <v>65535</v>
      </c>
      <c r="N22" s="54"/>
      <c r="O22" s="23"/>
      <c r="P22" s="54"/>
      <c r="Q22" s="28"/>
    </row>
    <row r="23" spans="1:17" ht="15" thickBot="1" x14ac:dyDescent="0.7">
      <c r="A23" s="51"/>
      <c r="B23" s="74">
        <f>(100/65535)*B22</f>
        <v>0</v>
      </c>
      <c r="C23" s="18">
        <f>((100/65535)*C22)</f>
        <v>9.0913252460517278</v>
      </c>
      <c r="D23" s="75">
        <f t="shared" ref="D23:M23" si="15">((100/65535)*D22)</f>
        <v>18.181124589913786</v>
      </c>
      <c r="E23" s="18">
        <f t="shared" si="15"/>
        <v>27.272449835965514</v>
      </c>
      <c r="F23" s="75">
        <f t="shared" si="15"/>
        <v>36.363775082017241</v>
      </c>
      <c r="G23" s="18">
        <f t="shared" si="15"/>
        <v>45.455100328068973</v>
      </c>
      <c r="H23" s="75">
        <f t="shared" si="15"/>
        <v>54.544899671931027</v>
      </c>
      <c r="I23" s="18">
        <f t="shared" si="15"/>
        <v>63.636224917982759</v>
      </c>
      <c r="J23" s="75">
        <f t="shared" si="15"/>
        <v>72.727550164034483</v>
      </c>
      <c r="K23" s="14">
        <f t="shared" si="15"/>
        <v>81.818875410086207</v>
      </c>
      <c r="L23" s="63">
        <f t="shared" si="15"/>
        <v>90.908674753948276</v>
      </c>
      <c r="M23" s="10">
        <f t="shared" si="15"/>
        <v>100</v>
      </c>
      <c r="N23" s="54"/>
      <c r="O23" s="23"/>
      <c r="P23" s="54"/>
      <c r="Q23" s="28"/>
    </row>
    <row r="24" spans="1:17" x14ac:dyDescent="0.65">
      <c r="A24" s="55">
        <v>13</v>
      </c>
      <c r="B24" s="56">
        <f t="shared" ref="B24:N24" si="16">ROUND((65535/($A24-1))*(B$1-1),0)</f>
        <v>0</v>
      </c>
      <c r="C24" s="11">
        <f t="shared" si="16"/>
        <v>5461</v>
      </c>
      <c r="D24" s="64">
        <f t="shared" si="16"/>
        <v>10923</v>
      </c>
      <c r="E24" s="11">
        <f t="shared" si="16"/>
        <v>16384</v>
      </c>
      <c r="F24" s="64">
        <f t="shared" si="16"/>
        <v>21845</v>
      </c>
      <c r="G24" s="11">
        <f t="shared" si="16"/>
        <v>27306</v>
      </c>
      <c r="H24" s="64">
        <f t="shared" si="16"/>
        <v>32768</v>
      </c>
      <c r="I24" s="11">
        <f t="shared" si="16"/>
        <v>38229</v>
      </c>
      <c r="J24" s="64">
        <f t="shared" si="16"/>
        <v>43690</v>
      </c>
      <c r="K24" s="25">
        <f t="shared" si="16"/>
        <v>49151</v>
      </c>
      <c r="L24" s="64">
        <f t="shared" si="16"/>
        <v>54613</v>
      </c>
      <c r="M24" s="11">
        <f t="shared" si="16"/>
        <v>60074</v>
      </c>
      <c r="N24" s="57">
        <f t="shared" si="16"/>
        <v>65535</v>
      </c>
      <c r="O24" s="23"/>
      <c r="P24" s="54"/>
      <c r="Q24" s="28"/>
    </row>
    <row r="25" spans="1:17" ht="15" thickBot="1" x14ac:dyDescent="0.7">
      <c r="A25" s="58"/>
      <c r="B25" s="71">
        <f>(100/65535)*B24</f>
        <v>0</v>
      </c>
      <c r="C25" s="17">
        <f>((100/65535)*C24)</f>
        <v>8.3329518577859165</v>
      </c>
      <c r="D25" s="72">
        <f t="shared" ref="D25:N25" si="17">((100/65535)*D24)</f>
        <v>16.667429617761503</v>
      </c>
      <c r="E25" s="17">
        <f t="shared" si="17"/>
        <v>25.000381475547417</v>
      </c>
      <c r="F25" s="72">
        <f t="shared" si="17"/>
        <v>33.333333333333336</v>
      </c>
      <c r="G25" s="17">
        <f t="shared" si="17"/>
        <v>41.66628519111925</v>
      </c>
      <c r="H25" s="72">
        <f t="shared" si="17"/>
        <v>50.000762951094835</v>
      </c>
      <c r="I25" s="17">
        <f t="shared" si="17"/>
        <v>58.33371480888075</v>
      </c>
      <c r="J25" s="72">
        <f t="shared" si="17"/>
        <v>66.666666666666671</v>
      </c>
      <c r="K25" s="12">
        <f t="shared" si="17"/>
        <v>74.999618524452586</v>
      </c>
      <c r="L25" s="65">
        <f t="shared" si="17"/>
        <v>83.334096284428171</v>
      </c>
      <c r="M25" s="12">
        <f t="shared" si="17"/>
        <v>91.667048142214085</v>
      </c>
      <c r="N25" s="60">
        <f t="shared" si="17"/>
        <v>100</v>
      </c>
      <c r="O25" s="23"/>
      <c r="P25" s="54"/>
      <c r="Q25" s="28"/>
    </row>
    <row r="26" spans="1:17" x14ac:dyDescent="0.65">
      <c r="A26" s="48">
        <v>14</v>
      </c>
      <c r="B26" s="49">
        <f t="shared" ref="B26:O26" si="18">ROUND((65535/($A26-1))*(B$1-1),0)</f>
        <v>0</v>
      </c>
      <c r="C26" s="13">
        <f t="shared" si="18"/>
        <v>5041</v>
      </c>
      <c r="D26" s="61">
        <f t="shared" si="18"/>
        <v>10082</v>
      </c>
      <c r="E26" s="13">
        <f t="shared" si="18"/>
        <v>15123</v>
      </c>
      <c r="F26" s="61">
        <f t="shared" si="18"/>
        <v>20165</v>
      </c>
      <c r="G26" s="13">
        <f t="shared" si="18"/>
        <v>25206</v>
      </c>
      <c r="H26" s="61">
        <f t="shared" si="18"/>
        <v>30247</v>
      </c>
      <c r="I26" s="13">
        <f t="shared" si="18"/>
        <v>35288</v>
      </c>
      <c r="J26" s="61">
        <f t="shared" si="18"/>
        <v>40329</v>
      </c>
      <c r="K26" s="26">
        <f t="shared" si="18"/>
        <v>45370</v>
      </c>
      <c r="L26" s="61">
        <f t="shared" si="18"/>
        <v>50412</v>
      </c>
      <c r="M26" s="13">
        <f t="shared" si="18"/>
        <v>55453</v>
      </c>
      <c r="N26" s="61">
        <f t="shared" si="18"/>
        <v>60494</v>
      </c>
      <c r="O26" s="9">
        <f t="shared" si="18"/>
        <v>65535</v>
      </c>
      <c r="P26" s="54"/>
      <c r="Q26" s="28"/>
    </row>
    <row r="27" spans="1:17" ht="15" thickBot="1" x14ac:dyDescent="0.7">
      <c r="A27" s="62"/>
      <c r="B27" s="74">
        <f>(100/65535)*B26</f>
        <v>0</v>
      </c>
      <c r="C27" s="18">
        <f>((100/65535)*C26)</f>
        <v>7.6920729381246664</v>
      </c>
      <c r="D27" s="75">
        <f t="shared" ref="D27:O27" si="19">((100/65535)*D26)</f>
        <v>15.384145876249333</v>
      </c>
      <c r="E27" s="18">
        <f t="shared" si="19"/>
        <v>23.076218814373998</v>
      </c>
      <c r="F27" s="75">
        <f t="shared" si="19"/>
        <v>30.769817654688335</v>
      </c>
      <c r="G27" s="18">
        <f t="shared" si="19"/>
        <v>38.461890592812999</v>
      </c>
      <c r="H27" s="75">
        <f t="shared" si="19"/>
        <v>46.153963530937666</v>
      </c>
      <c r="I27" s="18">
        <f t="shared" si="19"/>
        <v>53.846036469062334</v>
      </c>
      <c r="J27" s="75">
        <f t="shared" si="19"/>
        <v>61.538109407187001</v>
      </c>
      <c r="K27" s="14">
        <f t="shared" si="19"/>
        <v>69.230182345311661</v>
      </c>
      <c r="L27" s="63">
        <f t="shared" si="19"/>
        <v>76.923781185625998</v>
      </c>
      <c r="M27" s="14">
        <f t="shared" si="19"/>
        <v>84.615854123750665</v>
      </c>
      <c r="N27" s="63">
        <f t="shared" si="19"/>
        <v>92.307927061875333</v>
      </c>
      <c r="O27" s="10">
        <f t="shared" si="19"/>
        <v>100</v>
      </c>
      <c r="P27" s="54"/>
      <c r="Q27" s="28"/>
    </row>
    <row r="28" spans="1:17" x14ac:dyDescent="0.65">
      <c r="A28" s="55">
        <v>15</v>
      </c>
      <c r="B28" s="56">
        <f t="shared" ref="B28:P28" si="20">ROUND((65535/($A28-1))*(B$1-1),0)</f>
        <v>0</v>
      </c>
      <c r="C28" s="11">
        <f t="shared" si="20"/>
        <v>4681</v>
      </c>
      <c r="D28" s="64">
        <f t="shared" si="20"/>
        <v>9362</v>
      </c>
      <c r="E28" s="11">
        <f t="shared" si="20"/>
        <v>14043</v>
      </c>
      <c r="F28" s="64">
        <f t="shared" si="20"/>
        <v>18724</v>
      </c>
      <c r="G28" s="11">
        <f t="shared" si="20"/>
        <v>23405</v>
      </c>
      <c r="H28" s="64">
        <f t="shared" si="20"/>
        <v>28086</v>
      </c>
      <c r="I28" s="11">
        <f t="shared" si="20"/>
        <v>32768</v>
      </c>
      <c r="J28" s="64">
        <f t="shared" si="20"/>
        <v>37449</v>
      </c>
      <c r="K28" s="25">
        <f t="shared" si="20"/>
        <v>42130</v>
      </c>
      <c r="L28" s="64">
        <f t="shared" si="20"/>
        <v>46811</v>
      </c>
      <c r="M28" s="11">
        <f t="shared" si="20"/>
        <v>51492</v>
      </c>
      <c r="N28" s="64">
        <f t="shared" si="20"/>
        <v>56173</v>
      </c>
      <c r="O28" s="11">
        <f t="shared" si="20"/>
        <v>60854</v>
      </c>
      <c r="P28" s="57">
        <f t="shared" si="20"/>
        <v>65535</v>
      </c>
      <c r="Q28" s="28"/>
    </row>
    <row r="29" spans="1:17" ht="15" thickBot="1" x14ac:dyDescent="0.7">
      <c r="A29" s="58"/>
      <c r="B29" s="76">
        <f>(100/65535)*B28</f>
        <v>0</v>
      </c>
      <c r="C29" s="19">
        <f>((100/65535)*C28)</f>
        <v>7.1427481498435954</v>
      </c>
      <c r="D29" s="77">
        <f t="shared" ref="D29:P29" si="21">((100/65535)*D28)</f>
        <v>14.285496299687191</v>
      </c>
      <c r="E29" s="19">
        <f t="shared" si="21"/>
        <v>21.428244449530784</v>
      </c>
      <c r="F29" s="77">
        <f t="shared" si="21"/>
        <v>28.570992599374382</v>
      </c>
      <c r="G29" s="19">
        <f t="shared" si="21"/>
        <v>35.713740749217976</v>
      </c>
      <c r="H29" s="77">
        <f t="shared" si="21"/>
        <v>42.856488899061567</v>
      </c>
      <c r="I29" s="19">
        <f t="shared" si="21"/>
        <v>50.000762951094835</v>
      </c>
      <c r="J29" s="77">
        <f t="shared" si="21"/>
        <v>57.143511100938433</v>
      </c>
      <c r="K29" s="19">
        <f t="shared" si="21"/>
        <v>64.286259250782024</v>
      </c>
      <c r="L29" s="77">
        <f t="shared" si="21"/>
        <v>71.429007400625622</v>
      </c>
      <c r="M29" s="19">
        <f t="shared" si="21"/>
        <v>78.57175555046922</v>
      </c>
      <c r="N29" s="77">
        <f t="shared" si="21"/>
        <v>85.714503700312804</v>
      </c>
      <c r="O29" s="19">
        <f t="shared" si="21"/>
        <v>92.857251850156402</v>
      </c>
      <c r="P29" s="78">
        <f t="shared" si="21"/>
        <v>100</v>
      </c>
      <c r="Q29" s="28"/>
    </row>
    <row r="30" spans="1:17" x14ac:dyDescent="0.65">
      <c r="A30" s="114">
        <v>16</v>
      </c>
      <c r="B30" s="112">
        <f t="shared" ref="B30:Q30" si="22">ROUND((65535/($A30-1))*(B$1-1),0)</f>
        <v>0</v>
      </c>
      <c r="C30" s="13">
        <f t="shared" si="22"/>
        <v>4369</v>
      </c>
      <c r="D30" s="61">
        <f t="shared" si="22"/>
        <v>8738</v>
      </c>
      <c r="E30" s="13">
        <f t="shared" si="22"/>
        <v>13107</v>
      </c>
      <c r="F30" s="61">
        <f t="shared" si="22"/>
        <v>17476</v>
      </c>
      <c r="G30" s="13">
        <f t="shared" si="22"/>
        <v>21845</v>
      </c>
      <c r="H30" s="61">
        <f t="shared" si="22"/>
        <v>26214</v>
      </c>
      <c r="I30" s="13">
        <f t="shared" si="22"/>
        <v>30583</v>
      </c>
      <c r="J30" s="61">
        <f t="shared" si="22"/>
        <v>34952</v>
      </c>
      <c r="K30" s="13">
        <f t="shared" si="22"/>
        <v>39321</v>
      </c>
      <c r="L30" s="61">
        <f t="shared" si="22"/>
        <v>43690</v>
      </c>
      <c r="M30" s="13">
        <f t="shared" si="22"/>
        <v>48059</v>
      </c>
      <c r="N30" s="61">
        <f t="shared" si="22"/>
        <v>52428</v>
      </c>
      <c r="O30" s="13">
        <f t="shared" si="22"/>
        <v>56797</v>
      </c>
      <c r="P30" s="61">
        <f t="shared" si="22"/>
        <v>61166</v>
      </c>
      <c r="Q30" s="9">
        <f t="shared" si="22"/>
        <v>65535</v>
      </c>
    </row>
    <row r="31" spans="1:17" ht="15" thickBot="1" x14ac:dyDescent="0.7">
      <c r="A31" s="115"/>
      <c r="B31" s="113">
        <f>(100/65535)*B30</f>
        <v>0</v>
      </c>
      <c r="C31" s="18">
        <f>((100/65535)*C30)</f>
        <v>6.666666666666667</v>
      </c>
      <c r="D31" s="75">
        <f t="shared" ref="D31:Q31" si="23">((100/65535)*D30)</f>
        <v>13.333333333333334</v>
      </c>
      <c r="E31" s="18">
        <f t="shared" si="23"/>
        <v>20</v>
      </c>
      <c r="F31" s="75">
        <f t="shared" si="23"/>
        <v>26.666666666666668</v>
      </c>
      <c r="G31" s="18">
        <f t="shared" si="23"/>
        <v>33.333333333333336</v>
      </c>
      <c r="H31" s="75">
        <f t="shared" si="23"/>
        <v>40</v>
      </c>
      <c r="I31" s="18">
        <f t="shared" si="23"/>
        <v>46.666666666666664</v>
      </c>
      <c r="J31" s="75">
        <f t="shared" si="23"/>
        <v>53.333333333333336</v>
      </c>
      <c r="K31" s="18">
        <f t="shared" si="23"/>
        <v>60</v>
      </c>
      <c r="L31" s="75">
        <f t="shared" si="23"/>
        <v>66.666666666666671</v>
      </c>
      <c r="M31" s="18">
        <f t="shared" si="23"/>
        <v>73.333333333333329</v>
      </c>
      <c r="N31" s="75">
        <f t="shared" si="23"/>
        <v>80</v>
      </c>
      <c r="O31" s="18">
        <f t="shared" si="23"/>
        <v>86.666666666666671</v>
      </c>
      <c r="P31" s="75">
        <f t="shared" si="23"/>
        <v>93.333333333333329</v>
      </c>
      <c r="Q31" s="29">
        <f t="shared" si="23"/>
        <v>100</v>
      </c>
    </row>
    <row r="32" spans="1:17" ht="18.45" x14ac:dyDescent="0.65">
      <c r="A32" s="86" t="s">
        <v>12</v>
      </c>
    </row>
  </sheetData>
  <sheetProtection algorithmName="SHA-512" hashValue="eADuRyQzn/rXh8acAZiRXjRYkp+O093wIM9IWwN/kwKb/WN7goxXQEmK5/0Rk0iGtHbk5iXWkPSmdpjCjHRh4Q==" saltValue="W9IR+HVP4hFhBgNVxwSI8A==" spinCount="100000" sheet="1" objects="1" scenarios="1" selectLockedCells="1"/>
  <phoneticPr fontId="1"/>
  <hyperlinks>
    <hyperlink ref="A32" r:id="rId1" xr:uid="{7344A0C8-99C1-4F4F-8D8A-FBD1625F66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Symetrix_dBCalculator</vt:lpstr>
      <vt:lpstr>RadioButton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AudioBrains co.ltd.</dc:creator>
  <cp:lastModifiedBy>Takanori Osawa</cp:lastModifiedBy>
  <dcterms:created xsi:type="dcterms:W3CDTF">2017-11-28T04:17:49Z</dcterms:created>
  <dcterms:modified xsi:type="dcterms:W3CDTF">2018-02-02T10:53:26Z</dcterms:modified>
</cp:coreProperties>
</file>